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43\관리자\3. 관리자 공유폴더\6. 우정애\from.안형준\2025년 기준확정\"/>
    </mc:Choice>
  </mc:AlternateContent>
  <xr:revisionPtr revIDLastSave="0" documentId="13_ncr:1_{9509138B-73CB-444F-A279-7379E4CBA81E}" xr6:coauthVersionLast="47" xr6:coauthVersionMax="47" xr10:uidLastSave="{00000000-0000-0000-0000-000000000000}"/>
  <bookViews>
    <workbookView xWindow="-120" yWindow="-120" windowWidth="29040" windowHeight="15840" tabRatio="786" firstSheet="7" activeTab="21" xr2:uid="{00000000-000D-0000-FFFF-FFFF00000000}"/>
  </bookViews>
  <sheets>
    <sheet name="01.EPI" sheetId="1" r:id="rId1"/>
    <sheet name="02.친주1" sheetId="5" r:id="rId2"/>
    <sheet name="03.친주2" sheetId="6" r:id="rId3"/>
    <sheet name="04.범죄" sheetId="4" r:id="rId4"/>
    <sheet name="05.저영향" sheetId="7" r:id="rId5"/>
    <sheet name="06.전과정(예)" sheetId="8" r:id="rId6"/>
    <sheet name="07.전과정(본)" sheetId="9" r:id="rId7"/>
    <sheet name="08.건강" sheetId="10" r:id="rId8"/>
    <sheet name="09.결로" sheetId="11" r:id="rId9"/>
    <sheet name="10.장수명" sheetId="12" r:id="rId10"/>
    <sheet name="11.교육" sheetId="13" r:id="rId11"/>
    <sheet name="12.녹색(예)" sheetId="14" r:id="rId12"/>
    <sheet name="13.녹색(본)" sheetId="15" r:id="rId13"/>
    <sheet name="14.주택" sheetId="16" r:id="rId14"/>
    <sheet name="15.제로(예)" sheetId="17" r:id="rId15"/>
    <sheet name="16.제로(본)" sheetId="18" r:id="rId16"/>
    <sheet name="17.BF(예)" sheetId="19" r:id="rId17"/>
    <sheet name="18.BF(본)" sheetId="20" r:id="rId18"/>
    <sheet name="19.CPTED(예)" sheetId="21" r:id="rId19"/>
    <sheet name="20.CPTED(본)" sheetId="22" r:id="rId20"/>
    <sheet name="21.지능형(예)" sheetId="23" r:id="rId21"/>
    <sheet name="22.지능형(본)" sheetId="24" r:id="rId22"/>
    <sheet name="엔지니어링 노임단가" sheetId="3" state="hidden" r:id="rId23"/>
  </sheets>
  <definedNames>
    <definedName name="_xlnm.Print_Area" localSheetId="0">'01.EPI'!$A$1:$I$26</definedName>
    <definedName name="_xlnm.Print_Area" localSheetId="1">'02.친주1'!$A$1:$I$26</definedName>
    <definedName name="_xlnm.Print_Area" localSheetId="2">'03.친주2'!$A$1:$I$26</definedName>
    <definedName name="_xlnm.Print_Area" localSheetId="3">'04.범죄'!$A$1:$I$26</definedName>
    <definedName name="_xlnm.Print_Area" localSheetId="4">'05.저영향'!$A$1:$I$26</definedName>
    <definedName name="_xlnm.Print_Area" localSheetId="5">'06.전과정(예)'!$A$1:$I$26</definedName>
    <definedName name="_xlnm.Print_Area" localSheetId="6">'07.전과정(본)'!$A$1:$I$26</definedName>
    <definedName name="_xlnm.Print_Area" localSheetId="7">'08.건강'!$A$1:$I$26</definedName>
    <definedName name="_xlnm.Print_Area" localSheetId="8">'09.결로'!$A$1:$I$26</definedName>
    <definedName name="_xlnm.Print_Area" localSheetId="9">'10.장수명'!$A$1:$I$26</definedName>
    <definedName name="_xlnm.Print_Area" localSheetId="10">'11.교육'!$A$1:$I$26</definedName>
    <definedName name="_xlnm.Print_Area" localSheetId="11">'12.녹색(예)'!$A$1:$I$26</definedName>
    <definedName name="_xlnm.Print_Area" localSheetId="12">'13.녹색(본)'!$A$1:$I$26</definedName>
    <definedName name="_xlnm.Print_Area" localSheetId="13">'14.주택'!$A$1:$I$26</definedName>
    <definedName name="_xlnm.Print_Area" localSheetId="14">'15.제로(예)'!$A$1:$I$26</definedName>
    <definedName name="_xlnm.Print_Area" localSheetId="15">'16.제로(본)'!$A$1:$I$26</definedName>
    <definedName name="_xlnm.Print_Area" localSheetId="16">'17.BF(예)'!$A$1:$I$26</definedName>
    <definedName name="_xlnm.Print_Area" localSheetId="17">'18.BF(본)'!$A$1:$I$26</definedName>
    <definedName name="_xlnm.Print_Area" localSheetId="18">'19.CPTED(예)'!$A$1:$I$26</definedName>
    <definedName name="_xlnm.Print_Area" localSheetId="19">'20.CPTED(본)'!$A$1:$I$26</definedName>
    <definedName name="_xlnm.Print_Area" localSheetId="20">'21.지능형(예)'!$A$1:$I$26</definedName>
    <definedName name="_xlnm.Print_Area" localSheetId="21">'22.지능형(본)'!$A$1:$I$26</definedName>
  </definedNames>
  <calcPr calcId="181029"/>
</workbook>
</file>

<file path=xl/calcChain.xml><?xml version="1.0" encoding="utf-8"?>
<calcChain xmlns="http://schemas.openxmlformats.org/spreadsheetml/2006/main">
  <c r="H25" i="23" l="1"/>
  <c r="H9" i="5"/>
  <c r="H23" i="1"/>
  <c r="H18" i="24"/>
  <c r="H16" i="24"/>
  <c r="H15" i="24"/>
  <c r="H12" i="24"/>
  <c r="H11" i="24"/>
  <c r="H10" i="24"/>
  <c r="H9" i="24"/>
  <c r="H8" i="24"/>
  <c r="H18" i="23"/>
  <c r="H16" i="23"/>
  <c r="H15" i="23"/>
  <c r="H19" i="23" s="1"/>
  <c r="H12" i="23"/>
  <c r="H11" i="23"/>
  <c r="H10" i="23"/>
  <c r="H9" i="23"/>
  <c r="H8" i="23"/>
  <c r="H18" i="22"/>
  <c r="H16" i="22"/>
  <c r="H15" i="22"/>
  <c r="H19" i="22" s="1"/>
  <c r="H12" i="22"/>
  <c r="H11" i="22"/>
  <c r="H10" i="22"/>
  <c r="H9" i="22"/>
  <c r="H8" i="22"/>
  <c r="H18" i="21"/>
  <c r="H16" i="21"/>
  <c r="H15" i="21"/>
  <c r="H19" i="21" s="1"/>
  <c r="H12" i="21"/>
  <c r="H11" i="21"/>
  <c r="H10" i="21"/>
  <c r="H9" i="21"/>
  <c r="H8" i="21"/>
  <c r="H18" i="20"/>
  <c r="H16" i="20"/>
  <c r="H15" i="20"/>
  <c r="H19" i="20" s="1"/>
  <c r="H12" i="20"/>
  <c r="H11" i="20"/>
  <c r="H10" i="20"/>
  <c r="H9" i="20"/>
  <c r="H8" i="20"/>
  <c r="H18" i="19"/>
  <c r="H16" i="19"/>
  <c r="H15" i="19"/>
  <c r="H19" i="19" s="1"/>
  <c r="H12" i="19"/>
  <c r="H11" i="19"/>
  <c r="H10" i="19"/>
  <c r="H9" i="19"/>
  <c r="H8" i="19"/>
  <c r="H18" i="18"/>
  <c r="H16" i="18"/>
  <c r="H15" i="18"/>
  <c r="H19" i="18" s="1"/>
  <c r="H12" i="18"/>
  <c r="H11" i="18"/>
  <c r="H10" i="18"/>
  <c r="H9" i="18"/>
  <c r="H8" i="18"/>
  <c r="H18" i="17"/>
  <c r="H16" i="17"/>
  <c r="H15" i="17"/>
  <c r="H19" i="17" s="1"/>
  <c r="H12" i="17"/>
  <c r="H11" i="17"/>
  <c r="H10" i="17"/>
  <c r="H9" i="17"/>
  <c r="H8" i="17"/>
  <c r="H18" i="16"/>
  <c r="H16" i="16"/>
  <c r="H15" i="16"/>
  <c r="H19" i="16" s="1"/>
  <c r="H12" i="16"/>
  <c r="H11" i="16"/>
  <c r="H10" i="16"/>
  <c r="H9" i="16"/>
  <c r="H8" i="16"/>
  <c r="H18" i="15"/>
  <c r="H16" i="15"/>
  <c r="H15" i="15"/>
  <c r="H19" i="15" s="1"/>
  <c r="H12" i="15"/>
  <c r="H11" i="15"/>
  <c r="H10" i="15"/>
  <c r="H9" i="15"/>
  <c r="H8" i="15"/>
  <c r="H18" i="14"/>
  <c r="H16" i="14"/>
  <c r="H15" i="14"/>
  <c r="H19" i="14" s="1"/>
  <c r="H12" i="14"/>
  <c r="H11" i="14"/>
  <c r="H10" i="14"/>
  <c r="H9" i="14"/>
  <c r="H8" i="14"/>
  <c r="H18" i="13"/>
  <c r="H16" i="13"/>
  <c r="H15" i="13"/>
  <c r="H12" i="13"/>
  <c r="H11" i="13"/>
  <c r="H10" i="13"/>
  <c r="H9" i="13"/>
  <c r="H8" i="13"/>
  <c r="H18" i="12"/>
  <c r="H16" i="12"/>
  <c r="H15" i="12"/>
  <c r="H19" i="12" s="1"/>
  <c r="H12" i="12"/>
  <c r="H11" i="12"/>
  <c r="H10" i="12"/>
  <c r="H9" i="12"/>
  <c r="H8" i="12"/>
  <c r="H18" i="11"/>
  <c r="H16" i="11"/>
  <c r="H15" i="11"/>
  <c r="H19" i="11" s="1"/>
  <c r="H12" i="11"/>
  <c r="H11" i="11"/>
  <c r="H10" i="11"/>
  <c r="H9" i="11"/>
  <c r="H8" i="11"/>
  <c r="H18" i="10"/>
  <c r="H16" i="10"/>
  <c r="H15" i="10"/>
  <c r="H19" i="10" s="1"/>
  <c r="H12" i="10"/>
  <c r="H11" i="10"/>
  <c r="H10" i="10"/>
  <c r="H9" i="10"/>
  <c r="H8" i="10"/>
  <c r="H18" i="9"/>
  <c r="H16" i="9"/>
  <c r="H15" i="9"/>
  <c r="H19" i="9" s="1"/>
  <c r="H12" i="9"/>
  <c r="H11" i="9"/>
  <c r="H10" i="9"/>
  <c r="H9" i="9"/>
  <c r="H8" i="9"/>
  <c r="H18" i="8"/>
  <c r="H16" i="8"/>
  <c r="H15" i="8"/>
  <c r="H19" i="8" s="1"/>
  <c r="H12" i="8"/>
  <c r="H11" i="8"/>
  <c r="H10" i="8"/>
  <c r="H9" i="8"/>
  <c r="H8" i="8"/>
  <c r="H18" i="7"/>
  <c r="H16" i="7"/>
  <c r="H15" i="7"/>
  <c r="H19" i="7" s="1"/>
  <c r="H12" i="7"/>
  <c r="H11" i="7"/>
  <c r="H10" i="7"/>
  <c r="H9" i="7"/>
  <c r="H8" i="7"/>
  <c r="H18" i="6"/>
  <c r="H16" i="6"/>
  <c r="H15" i="6"/>
  <c r="H19" i="6" s="1"/>
  <c r="H12" i="6"/>
  <c r="H11" i="6"/>
  <c r="H10" i="6"/>
  <c r="H9" i="6"/>
  <c r="H8" i="6"/>
  <c r="H18" i="5"/>
  <c r="H16" i="5"/>
  <c r="H15" i="5"/>
  <c r="H19" i="5" s="1"/>
  <c r="H12" i="5"/>
  <c r="H11" i="5"/>
  <c r="H10" i="5"/>
  <c r="H8" i="5"/>
  <c r="H13" i="15" l="1"/>
  <c r="H13" i="13"/>
  <c r="H21" i="13" s="1"/>
  <c r="H22" i="13" s="1"/>
  <c r="H23" i="13" s="1"/>
  <c r="H25" i="13" s="1"/>
  <c r="H13" i="7"/>
  <c r="H13" i="9"/>
  <c r="H21" i="9" s="1"/>
  <c r="H22" i="9" s="1"/>
  <c r="H23" i="9" s="1"/>
  <c r="H25" i="9" s="1"/>
  <c r="H13" i="10"/>
  <c r="H21" i="10" s="1"/>
  <c r="H22" i="10" s="1"/>
  <c r="H13" i="11"/>
  <c r="H20" i="11" s="1"/>
  <c r="H13" i="16"/>
  <c r="H13" i="18"/>
  <c r="H21" i="18" s="1"/>
  <c r="H13" i="19"/>
  <c r="H20" i="19" s="1"/>
  <c r="H13" i="20"/>
  <c r="H21" i="20" s="1"/>
  <c r="H22" i="20" s="1"/>
  <c r="H13" i="21"/>
  <c r="H21" i="21" s="1"/>
  <c r="H13" i="22"/>
  <c r="H21" i="22" s="1"/>
  <c r="H19" i="24"/>
  <c r="H19" i="13"/>
  <c r="H13" i="24"/>
  <c r="H21" i="24" s="1"/>
  <c r="H13" i="23"/>
  <c r="H21" i="23" s="1"/>
  <c r="H22" i="23" s="1"/>
  <c r="H23" i="23" s="1"/>
  <c r="H20" i="21"/>
  <c r="H20" i="18"/>
  <c r="H13" i="17"/>
  <c r="H21" i="17" s="1"/>
  <c r="H22" i="17" s="1"/>
  <c r="H23" i="17" s="1"/>
  <c r="H25" i="17" s="1"/>
  <c r="H20" i="16"/>
  <c r="H21" i="16"/>
  <c r="H20" i="15"/>
  <c r="H21" i="15"/>
  <c r="H13" i="14"/>
  <c r="H21" i="14" s="1"/>
  <c r="H22" i="14" s="1"/>
  <c r="H13" i="12"/>
  <c r="H21" i="12" s="1"/>
  <c r="H22" i="12" s="1"/>
  <c r="H20" i="9"/>
  <c r="H13" i="8"/>
  <c r="H21" i="8" s="1"/>
  <c r="H22" i="8" s="1"/>
  <c r="H23" i="8" s="1"/>
  <c r="H25" i="8" s="1"/>
  <c r="H21" i="7"/>
  <c r="H22" i="7" s="1"/>
  <c r="H23" i="7" s="1"/>
  <c r="H25" i="7" s="1"/>
  <c r="H20" i="7"/>
  <c r="H13" i="6"/>
  <c r="H21" i="6" s="1"/>
  <c r="H22" i="6" s="1"/>
  <c r="H23" i="6" s="1"/>
  <c r="H25" i="6" s="1"/>
  <c r="H13" i="5"/>
  <c r="H21" i="5" s="1"/>
  <c r="H22" i="5" s="1"/>
  <c r="H18" i="4"/>
  <c r="H16" i="4"/>
  <c r="H15" i="4"/>
  <c r="H12" i="4"/>
  <c r="H11" i="4"/>
  <c r="H10" i="4"/>
  <c r="H9" i="4"/>
  <c r="H8" i="4"/>
  <c r="H20" i="24" l="1"/>
  <c r="H20" i="22"/>
  <c r="H21" i="19"/>
  <c r="H22" i="19" s="1"/>
  <c r="H23" i="19" s="1"/>
  <c r="H25" i="19" s="1"/>
  <c r="H20" i="13"/>
  <c r="H21" i="11"/>
  <c r="H22" i="11" s="1"/>
  <c r="H23" i="11" s="1"/>
  <c r="H25" i="11" s="1"/>
  <c r="H20" i="10"/>
  <c r="H20" i="8"/>
  <c r="H20" i="5"/>
  <c r="H23" i="10"/>
  <c r="H25" i="10" s="1"/>
  <c r="H20" i="20"/>
  <c r="H19" i="4"/>
  <c r="H22" i="15"/>
  <c r="H23" i="15" s="1"/>
  <c r="H25" i="15" s="1"/>
  <c r="H20" i="17"/>
  <c r="H20" i="23"/>
  <c r="H22" i="24"/>
  <c r="H23" i="24" s="1"/>
  <c r="H25" i="24" s="1"/>
  <c r="H22" i="22"/>
  <c r="H23" i="22" s="1"/>
  <c r="H25" i="22" s="1"/>
  <c r="H22" i="21"/>
  <c r="H23" i="21" s="1"/>
  <c r="H25" i="21" s="1"/>
  <c r="H23" i="20"/>
  <c r="H25" i="20" s="1"/>
  <c r="H22" i="18"/>
  <c r="H23" i="18" s="1"/>
  <c r="H25" i="18" s="1"/>
  <c r="H22" i="16"/>
  <c r="H23" i="16" s="1"/>
  <c r="H25" i="16" s="1"/>
  <c r="H20" i="14"/>
  <c r="H23" i="14"/>
  <c r="H25" i="14" s="1"/>
  <c r="H20" i="12"/>
  <c r="H23" i="12"/>
  <c r="H25" i="12" s="1"/>
  <c r="H20" i="6"/>
  <c r="H23" i="5"/>
  <c r="H25" i="5" s="1"/>
  <c r="H13" i="4"/>
  <c r="H21" i="4" s="1"/>
  <c r="H22" i="4" s="1"/>
  <c r="H23" i="4" l="1"/>
  <c r="H25" i="4" s="1"/>
  <c r="H20" i="4"/>
  <c r="H18" i="1" l="1"/>
  <c r="H16" i="1" l="1"/>
  <c r="H15" i="1"/>
  <c r="H12" i="1"/>
  <c r="H11" i="1"/>
  <c r="H10" i="1"/>
  <c r="H9" i="1"/>
  <c r="H8" i="1"/>
  <c r="H19" i="1" l="1"/>
  <c r="H13" i="1"/>
  <c r="H20" i="1" l="1"/>
  <c r="H21" i="1"/>
  <c r="H22" i="1" l="1"/>
  <c r="H25" i="1" s="1"/>
</calcChain>
</file>

<file path=xl/sharedStrings.xml><?xml version="1.0" encoding="utf-8"?>
<sst xmlns="http://schemas.openxmlformats.org/spreadsheetml/2006/main" count="991" uniqueCount="66">
  <si>
    <t>총 원 가 (1.직접인건비+2.직접경비+3.제경비+4.기술료)</t>
  </si>
  <si>
    <t xml:space="preserve">② 직접경비  </t>
  </si>
  <si>
    <t>(직접경비 계)</t>
  </si>
  <si>
    <t>비 고</t>
  </si>
  <si>
    <t>▶</t>
  </si>
  <si>
    <t>일</t>
  </si>
  <si>
    <t>1식</t>
  </si>
  <si>
    <t>기술사</t>
  </si>
  <si>
    <t>비 목</t>
  </si>
  <si>
    <t>3부</t>
  </si>
  <si>
    <t>수량</t>
  </si>
  <si>
    <t>부</t>
  </si>
  <si>
    <t>단위</t>
  </si>
  <si>
    <t>단  가(원)</t>
  </si>
  <si>
    <t>현장조사원</t>
  </si>
  <si>
    <t>1. 현장조사</t>
  </si>
  <si>
    <t>자료정리원</t>
  </si>
  <si>
    <t>중급기술자</t>
  </si>
  <si>
    <t>① 직접인건비</t>
  </si>
  <si>
    <t>구분/직종</t>
  </si>
  <si>
    <t>부가세별도</t>
  </si>
  <si>
    <t>금  액</t>
  </si>
  <si>
    <t>참여율(%)</t>
  </si>
  <si>
    <t>(인건비 계)</t>
  </si>
  <si>
    <t>초급기술자</t>
  </si>
  <si>
    <t>특급기술자</t>
  </si>
  <si>
    <t>고급기술자</t>
  </si>
  <si>
    <t>보고서(세트)</t>
  </si>
  <si>
    <t>(단원 : 원)</t>
  </si>
  <si>
    <t>인건비+경비 합계</t>
  </si>
  <si>
    <t>합        계</t>
  </si>
  <si>
    <t>2. 보고서 인쇄비</t>
  </si>
  <si>
    <t>※ 상기 기술자 노임단가는 한국엔지니어링진흥협회 2024년도 엔지니어링업체 임금실태조사 결과에 의거함</t>
    <phoneticPr fontId="12" type="noConversion"/>
  </si>
  <si>
    <t>대 가 기 준 산 출 내 역</t>
    <phoneticPr fontId="12" type="noConversion"/>
  </si>
  <si>
    <t>인 증 명 :</t>
    <phoneticPr fontId="12" type="noConversion"/>
  </si>
  <si>
    <t>④ 기술료(직접인건비+제경비의 20%)</t>
    <phoneticPr fontId="12" type="noConversion"/>
  </si>
  <si>
    <t>장수명주택 (주거)</t>
    <phoneticPr fontId="12" type="noConversion"/>
  </si>
  <si>
    <t>공동주택 결로방지 (주거)</t>
    <phoneticPr fontId="12" type="noConversion"/>
  </si>
  <si>
    <t>건강친화형주택 (주거)</t>
    <phoneticPr fontId="12" type="noConversion"/>
  </si>
  <si>
    <t>전과정평가(LCA) 본 (주거)</t>
    <phoneticPr fontId="12" type="noConversion"/>
  </si>
  <si>
    <t>전과정평가(LCA) 예 (주거)</t>
    <phoneticPr fontId="12" type="noConversion"/>
  </si>
  <si>
    <t>저영향개발 (주거)</t>
    <phoneticPr fontId="12" type="noConversion"/>
  </si>
  <si>
    <t>범죄예방건축기준 (주거)</t>
    <phoneticPr fontId="12" type="noConversion"/>
  </si>
  <si>
    <t>에너지절약형 친환경주택 별지2 (주거)</t>
    <phoneticPr fontId="12" type="noConversion"/>
  </si>
  <si>
    <t>에너지절약형 친환경주택 별지1 (주거)</t>
    <phoneticPr fontId="12" type="noConversion"/>
  </si>
  <si>
    <t>에너지절약계획서 (주거)</t>
    <phoneticPr fontId="12" type="noConversion"/>
  </si>
  <si>
    <t>대 가 기 준 산 출 내 역</t>
    <phoneticPr fontId="12" type="noConversion"/>
  </si>
  <si>
    <t>인 증 명 :</t>
    <phoneticPr fontId="12" type="noConversion"/>
  </si>
  <si>
    <t>④ 기술료(직접인건비+제경비의 20%)</t>
    <phoneticPr fontId="12" type="noConversion"/>
  </si>
  <si>
    <t>십만단위 절사 금액</t>
    <phoneticPr fontId="12" type="noConversion"/>
  </si>
  <si>
    <t>※ 상기 기술자 노임단가는 한국엔지니어링진흥협회 2024년도 엔지니어링업체 임금실태조사 결과에 의거함</t>
    <phoneticPr fontId="12" type="noConversion"/>
  </si>
  <si>
    <t>교육환경평가 (주거)</t>
    <phoneticPr fontId="12" type="noConversion"/>
  </si>
  <si>
    <t>녹색건축인증 예비 (주거)</t>
    <phoneticPr fontId="12" type="noConversion"/>
  </si>
  <si>
    <t>주택성능등급 (주거)</t>
    <phoneticPr fontId="12" type="noConversion"/>
  </si>
  <si>
    <t>제로에너지건축물인증 예비 (주거)</t>
    <phoneticPr fontId="12" type="noConversion"/>
  </si>
  <si>
    <t>제로에너지건축물인증 본 (주거)</t>
    <phoneticPr fontId="12" type="noConversion"/>
  </si>
  <si>
    <t>BF인증 예비 (주거)</t>
    <phoneticPr fontId="12" type="noConversion"/>
  </si>
  <si>
    <t>십만단위 절사 금액</t>
    <phoneticPr fontId="12" type="noConversion"/>
  </si>
  <si>
    <t>십만단위 절사 금액</t>
    <phoneticPr fontId="12" type="noConversion"/>
  </si>
  <si>
    <t>BF인증 본 (주거)</t>
    <phoneticPr fontId="12" type="noConversion"/>
  </si>
  <si>
    <t>CPTED인증 예비 (주거)</t>
    <phoneticPr fontId="12" type="noConversion"/>
  </si>
  <si>
    <t>CPTED인증 본 (주거)</t>
    <phoneticPr fontId="12" type="noConversion"/>
  </si>
  <si>
    <t>지능형건축물인증 예비 (주거)</t>
    <phoneticPr fontId="12" type="noConversion"/>
  </si>
  <si>
    <t>지능형건축물인증 본 (주거)</t>
    <phoneticPr fontId="12" type="noConversion"/>
  </si>
  <si>
    <t>110-120%</t>
    <phoneticPr fontId="12" type="noConversion"/>
  </si>
  <si>
    <t>③ 제경비(직접인건비의 110~120%)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</si>
</sst>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3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u/>
      <sz val="8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D7E4B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41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41" fontId="4" fillId="0" borderId="0" xfId="0" applyNumberFormat="1" applyFont="1">
      <alignment vertical="center"/>
    </xf>
    <xf numFmtId="41" fontId="7" fillId="2" borderId="2" xfId="1" applyFont="1" applyFill="1" applyBorder="1" applyAlignment="1">
      <alignment horizontal="right" vertical="center"/>
    </xf>
    <xf numFmtId="41" fontId="7" fillId="0" borderId="3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/>
    </xf>
    <xf numFmtId="41" fontId="7" fillId="0" borderId="7" xfId="1" applyFont="1" applyBorder="1" applyAlignment="1">
      <alignment horizontal="center" vertical="center"/>
    </xf>
    <xf numFmtId="9" fontId="4" fillId="0" borderId="0" xfId="0" applyNumberFormat="1" applyFont="1">
      <alignment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9" xfId="1" applyFont="1" applyFill="1" applyBorder="1" applyAlignment="1">
      <alignment horizontal="center" vertical="center"/>
    </xf>
    <xf numFmtId="41" fontId="7" fillId="0" borderId="8" xfId="1" applyFont="1" applyBorder="1" applyAlignment="1">
      <alignment horizontal="center" vertical="center"/>
    </xf>
    <xf numFmtId="41" fontId="7" fillId="2" borderId="10" xfId="1" applyFont="1" applyFill="1" applyBorder="1" applyAlignment="1">
      <alignment horizontal="center" vertical="center"/>
    </xf>
    <xf numFmtId="41" fontId="7" fillId="0" borderId="11" xfId="1" applyFont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right" vertical="center"/>
    </xf>
    <xf numFmtId="41" fontId="7" fillId="0" borderId="6" xfId="1" applyFont="1" applyBorder="1">
      <alignment vertical="center"/>
    </xf>
    <xf numFmtId="41" fontId="7" fillId="2" borderId="1" xfId="1" applyFont="1" applyFill="1" applyBorder="1" applyAlignment="1">
      <alignment horizontal="right" vertical="center"/>
    </xf>
    <xf numFmtId="41" fontId="7" fillId="0" borderId="7" xfId="1" applyFont="1" applyBorder="1">
      <alignment vertical="center"/>
    </xf>
    <xf numFmtId="41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1" fontId="6" fillId="0" borderId="7" xfId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right" vertical="center" wrapText="1"/>
    </xf>
    <xf numFmtId="41" fontId="6" fillId="0" borderId="1" xfId="0" applyNumberFormat="1" applyFont="1" applyBorder="1" applyAlignment="1">
      <alignment horizontal="right" vertical="center" wrapText="1"/>
    </xf>
    <xf numFmtId="9" fontId="6" fillId="0" borderId="11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41" fontId="8" fillId="0" borderId="3" xfId="1" applyFont="1" applyBorder="1">
      <alignment vertical="center"/>
    </xf>
    <xf numFmtId="41" fontId="6" fillId="0" borderId="1" xfId="1" applyFont="1" applyBorder="1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>
      <alignment vertical="center"/>
    </xf>
    <xf numFmtId="0" fontId="7" fillId="3" borderId="5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41" fontId="6" fillId="0" borderId="1" xfId="4" applyFont="1" applyBorder="1">
      <alignment vertical="center"/>
    </xf>
    <xf numFmtId="9" fontId="6" fillId="0" borderId="1" xfId="3" applyNumberFormat="1" applyFont="1" applyBorder="1" applyAlignment="1">
      <alignment horizontal="center" vertical="center" wrapText="1"/>
    </xf>
    <xf numFmtId="41" fontId="6" fillId="2" borderId="1" xfId="4" applyFont="1" applyFill="1" applyBorder="1" applyAlignment="1">
      <alignment horizontal="center" vertical="center"/>
    </xf>
    <xf numFmtId="41" fontId="7" fillId="0" borderId="7" xfId="4" applyFont="1" applyBorder="1" applyAlignment="1">
      <alignment horizontal="center" vertical="center"/>
    </xf>
    <xf numFmtId="41" fontId="4" fillId="0" borderId="0" xfId="3" applyNumberFormat="1" applyFont="1">
      <alignment vertical="center"/>
    </xf>
    <xf numFmtId="9" fontId="4" fillId="0" borderId="0" xfId="3" applyNumberFormat="1" applyFont="1">
      <alignment vertical="center"/>
    </xf>
    <xf numFmtId="41" fontId="7" fillId="2" borderId="2" xfId="4" applyFont="1" applyFill="1" applyBorder="1" applyAlignment="1">
      <alignment horizontal="center" vertical="center"/>
    </xf>
    <xf numFmtId="41" fontId="7" fillId="0" borderId="3" xfId="4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wrapText="1"/>
    </xf>
    <xf numFmtId="41" fontId="6" fillId="0" borderId="10" xfId="3" applyNumberFormat="1" applyFont="1" applyBorder="1" applyAlignment="1">
      <alignment horizontal="right" vertical="center" wrapText="1"/>
    </xf>
    <xf numFmtId="41" fontId="7" fillId="0" borderId="11" xfId="4" applyFont="1" applyBorder="1" applyAlignment="1">
      <alignment horizontal="center" vertical="center"/>
    </xf>
    <xf numFmtId="41" fontId="6" fillId="0" borderId="1" xfId="3" applyNumberFormat="1" applyFont="1" applyBorder="1" applyAlignment="1">
      <alignment horizontal="right" vertical="center" wrapText="1"/>
    </xf>
    <xf numFmtId="0" fontId="4" fillId="0" borderId="1" xfId="3" applyFont="1" applyBorder="1" applyAlignment="1">
      <alignment horizontal="center" vertical="center" wrapText="1"/>
    </xf>
    <xf numFmtId="41" fontId="6" fillId="0" borderId="1" xfId="3" applyNumberFormat="1" applyFont="1" applyBorder="1" applyAlignment="1">
      <alignment horizontal="center" vertical="center" wrapText="1"/>
    </xf>
    <xf numFmtId="41" fontId="6" fillId="0" borderId="7" xfId="4" applyFont="1" applyBorder="1" applyAlignment="1">
      <alignment horizontal="center" vertical="center"/>
    </xf>
    <xf numFmtId="41" fontId="7" fillId="2" borderId="9" xfId="4" applyFont="1" applyFill="1" applyBorder="1" applyAlignment="1">
      <alignment horizontal="center" vertical="center"/>
    </xf>
    <xf numFmtId="41" fontId="7" fillId="0" borderId="8" xfId="4" applyFont="1" applyBorder="1" applyAlignment="1">
      <alignment horizontal="center" vertical="center"/>
    </xf>
    <xf numFmtId="9" fontId="6" fillId="0" borderId="11" xfId="3" applyNumberFormat="1" applyFont="1" applyBorder="1" applyAlignment="1">
      <alignment horizontal="center" vertical="center" wrapText="1"/>
    </xf>
    <xf numFmtId="41" fontId="7" fillId="2" borderId="10" xfId="4" applyFont="1" applyFill="1" applyBorder="1" applyAlignment="1">
      <alignment horizontal="center" vertical="center"/>
    </xf>
    <xf numFmtId="9" fontId="6" fillId="0" borderId="7" xfId="3" applyNumberFormat="1" applyFont="1" applyBorder="1" applyAlignment="1">
      <alignment horizontal="center" vertical="center" wrapText="1"/>
    </xf>
    <xf numFmtId="41" fontId="7" fillId="2" borderId="1" xfId="4" applyFont="1" applyFill="1" applyBorder="1" applyAlignment="1">
      <alignment horizontal="center" vertical="center"/>
    </xf>
    <xf numFmtId="41" fontId="7" fillId="2" borderId="5" xfId="4" applyFont="1" applyFill="1" applyBorder="1" applyAlignment="1">
      <alignment horizontal="right" vertical="center"/>
    </xf>
    <xf numFmtId="41" fontId="7" fillId="0" borderId="6" xfId="4" applyFont="1" applyBorder="1">
      <alignment vertical="center"/>
    </xf>
    <xf numFmtId="41" fontId="7" fillId="2" borderId="1" xfId="4" applyFont="1" applyFill="1" applyBorder="1" applyAlignment="1">
      <alignment horizontal="right" vertical="center"/>
    </xf>
    <xf numFmtId="41" fontId="7" fillId="0" borderId="7" xfId="4" applyFont="1" applyBorder="1">
      <alignment vertical="center"/>
    </xf>
    <xf numFmtId="41" fontId="7" fillId="2" borderId="2" xfId="4" applyFont="1" applyFill="1" applyBorder="1" applyAlignment="1">
      <alignment horizontal="right" vertical="center"/>
    </xf>
    <xf numFmtId="41" fontId="8" fillId="0" borderId="3" xfId="4" applyFont="1" applyBorder="1">
      <alignment vertical="center"/>
    </xf>
    <xf numFmtId="0" fontId="6" fillId="0" borderId="0" xfId="3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1" applyNumberFormat="1" applyFont="1" applyBorder="1" applyAlignment="1">
      <alignment horizontal="left" vertical="center" wrapText="1"/>
    </xf>
    <xf numFmtId="0" fontId="7" fillId="0" borderId="30" xfId="1" applyNumberFormat="1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3" borderId="16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3" fillId="0" borderId="27" xfId="3" applyFont="1" applyBorder="1" applyAlignment="1">
      <alignment horizontal="right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6" fillId="0" borderId="29" xfId="3" applyFont="1" applyBorder="1" applyAlignment="1">
      <alignment horizontal="left" vertical="center" wrapText="1"/>
    </xf>
    <xf numFmtId="0" fontId="6" fillId="0" borderId="30" xfId="3" applyFont="1" applyBorder="1" applyAlignment="1">
      <alignment horizontal="left" vertical="center" wrapText="1"/>
    </xf>
    <xf numFmtId="0" fontId="6" fillId="0" borderId="30" xfId="4" applyNumberFormat="1" applyFont="1" applyBorder="1" applyAlignment="1">
      <alignment horizontal="left" vertical="center" wrapText="1"/>
    </xf>
    <xf numFmtId="0" fontId="7" fillId="0" borderId="30" xfId="4" applyNumberFormat="1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13" xfId="3" applyFont="1" applyBorder="1" applyAlignment="1">
      <alignment horizontal="left" vertical="center"/>
    </xf>
    <xf numFmtId="0" fontId="7" fillId="0" borderId="14" xfId="3" applyFont="1" applyBorder="1" applyAlignment="1">
      <alignment horizontal="left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</cellXfs>
  <cellStyles count="5">
    <cellStyle name="쉼표 [0]" xfId="1" builtinId="6"/>
    <cellStyle name="쉼표 [0] 2" xfId="4" xr:uid="{00000000-0005-0000-0000-000001000000}"/>
    <cellStyle name="표준" xfId="0" builtinId="0"/>
    <cellStyle name="표준 2" xfId="3" xr:uid="{00000000-0005-0000-0000-000003000000}"/>
    <cellStyle name="하이퍼링크" xfId="2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422894</xdr:colOff>
      <xdr:row>35</xdr:row>
      <xdr:rowOff>88629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09550"/>
          <a:ext cx="5223494" cy="7213329"/>
        </a:xfrm>
        <a:prstGeom prst="rect">
          <a:avLst/>
        </a:prstGeom>
      </xdr:spPr>
    </xdr:pic>
    <xdr:clientData/>
  </xdr:twoCellAnchor>
  <xdr:twoCellAnchor>
    <xdr:from>
      <xdr:col>5</xdr:col>
      <xdr:colOff>5862</xdr:colOff>
      <xdr:row>12</xdr:row>
      <xdr:rowOff>100379</xdr:rowOff>
    </xdr:from>
    <xdr:to>
      <xdr:col>5</xdr:col>
      <xdr:colOff>611066</xdr:colOff>
      <xdr:row>23</xdr:row>
      <xdr:rowOff>74002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34862" y="2614979"/>
          <a:ext cx="605204" cy="2278673"/>
        </a:xfrm>
        <a:prstGeom prst="rect">
          <a:avLst/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L29"/>
  <sheetViews>
    <sheetView topLeftCell="A15" zoomScale="115" zoomScaleNormal="115" zoomScaleSheetLayoutView="100" workbookViewId="0">
      <selection activeCell="N17" sqref="N17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45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26</v>
      </c>
      <c r="F12" s="37">
        <v>223644</v>
      </c>
      <c r="G12" s="14">
        <v>0.35</v>
      </c>
      <c r="H12" s="15">
        <f>E12*F12*G12</f>
        <v>2035160.4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2324083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2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2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2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2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2474083</v>
      </c>
      <c r="I20" s="20"/>
    </row>
    <row r="21" spans="1:12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2556491.3000000003</v>
      </c>
      <c r="I21" s="22"/>
      <c r="K21" s="1" t="s">
        <v>64</v>
      </c>
      <c r="L21" s="17">
        <v>1.1000000000000001</v>
      </c>
    </row>
    <row r="22" spans="1:12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976114.86000000022</v>
      </c>
      <c r="I22" s="16"/>
    </row>
    <row r="23" spans="1:12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6006689.1600000011</v>
      </c>
      <c r="I23" s="25"/>
      <c r="J23" s="8"/>
    </row>
    <row r="24" spans="1:12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6689</v>
      </c>
      <c r="I24" s="27"/>
    </row>
    <row r="25" spans="1:12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6000000.1600000011</v>
      </c>
      <c r="I25" s="36" t="s">
        <v>20</v>
      </c>
    </row>
    <row r="26" spans="1:12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2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2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2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4:B19"/>
    <mergeCell ref="A1:I1"/>
    <mergeCell ref="A20:G20"/>
    <mergeCell ref="A6:I6"/>
    <mergeCell ref="C3:I3"/>
    <mergeCell ref="C4:I4"/>
    <mergeCell ref="C5:I5"/>
    <mergeCell ref="A26:I26"/>
    <mergeCell ref="C13:G13"/>
    <mergeCell ref="C14:I14"/>
    <mergeCell ref="C17:I17"/>
    <mergeCell ref="C19:G19"/>
    <mergeCell ref="A8:B13"/>
    <mergeCell ref="A24:G24"/>
    <mergeCell ref="A25:G25"/>
    <mergeCell ref="A21:F21"/>
    <mergeCell ref="A22:F22"/>
    <mergeCell ref="A23:G23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36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5</v>
      </c>
      <c r="F11" s="37">
        <v>284046</v>
      </c>
      <c r="G11" s="14">
        <v>0.25</v>
      </c>
      <c r="H11" s="15">
        <f>E11*F11*G11</f>
        <v>355057.5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42</v>
      </c>
      <c r="F12" s="37">
        <v>223644</v>
      </c>
      <c r="G12" s="14">
        <v>0.35</v>
      </c>
      <c r="H12" s="15">
        <f>E12*F12*G12</f>
        <v>3287566.8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3922100.25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4072100.25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4314310.2750000004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1647282.1050000002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10033692.630000001</v>
      </c>
      <c r="I23" s="25"/>
      <c r="J23" s="8"/>
    </row>
    <row r="24" spans="1:10" ht="29.1" customHeight="1" x14ac:dyDescent="0.3">
      <c r="A24" s="89" t="s">
        <v>58</v>
      </c>
      <c r="B24" s="89"/>
      <c r="C24" s="89"/>
      <c r="D24" s="89"/>
      <c r="E24" s="89"/>
      <c r="F24" s="89"/>
      <c r="G24" s="89"/>
      <c r="H24" s="26">
        <v>33693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9999999.6300000008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38" bestFit="1" customWidth="1"/>
    <col min="2" max="2" width="13.25" style="38" customWidth="1"/>
    <col min="3" max="3" width="8.875" style="38" customWidth="1"/>
    <col min="4" max="5" width="8.625" style="38" customWidth="1"/>
    <col min="6" max="6" width="8.75" style="38" customWidth="1"/>
    <col min="7" max="7" width="9.625" style="38" customWidth="1"/>
    <col min="8" max="8" width="10.875" style="38" customWidth="1"/>
    <col min="9" max="9" width="8.125" style="38" customWidth="1"/>
    <col min="10" max="11" width="9.25" style="38" bestFit="1" customWidth="1"/>
    <col min="12" max="16384" width="9" style="38"/>
  </cols>
  <sheetData>
    <row r="1" spans="1:12" ht="35.1" customHeight="1" x14ac:dyDescent="0.3">
      <c r="A1" s="109" t="s">
        <v>46</v>
      </c>
      <c r="B1" s="109"/>
      <c r="C1" s="109"/>
      <c r="D1" s="109"/>
      <c r="E1" s="109"/>
      <c r="F1" s="109"/>
      <c r="G1" s="109"/>
      <c r="H1" s="109"/>
      <c r="I1" s="109"/>
    </row>
    <row r="2" spans="1:12" ht="9.9499999999999993" customHeight="1" x14ac:dyDescent="0.3">
      <c r="A2" s="39"/>
      <c r="B2" s="39"/>
      <c r="C2" s="39"/>
      <c r="D2" s="39"/>
      <c r="E2" s="39"/>
      <c r="F2" s="3"/>
      <c r="G2" s="3"/>
    </row>
    <row r="3" spans="1:12" ht="15.95" customHeight="1" x14ac:dyDescent="0.3">
      <c r="A3" s="40" t="s">
        <v>4</v>
      </c>
      <c r="B3" s="41" t="s">
        <v>47</v>
      </c>
      <c r="C3" s="110" t="s">
        <v>51</v>
      </c>
      <c r="D3" s="110"/>
      <c r="E3" s="110"/>
      <c r="F3" s="110"/>
      <c r="G3" s="110"/>
      <c r="H3" s="110"/>
      <c r="I3" s="110"/>
    </row>
    <row r="4" spans="1:12" ht="15.95" hidden="1" customHeight="1" x14ac:dyDescent="0.3">
      <c r="A4" s="40"/>
      <c r="B4" s="41"/>
      <c r="C4" s="110"/>
      <c r="D4" s="110"/>
      <c r="E4" s="110"/>
      <c r="F4" s="110"/>
      <c r="G4" s="110"/>
      <c r="H4" s="110"/>
      <c r="I4" s="110"/>
    </row>
    <row r="5" spans="1:12" ht="15.95" hidden="1" customHeight="1" x14ac:dyDescent="0.3">
      <c r="A5" s="40"/>
      <c r="B5" s="41"/>
      <c r="C5" s="110"/>
      <c r="D5" s="110"/>
      <c r="E5" s="110"/>
      <c r="F5" s="110"/>
      <c r="G5" s="110"/>
      <c r="H5" s="110"/>
      <c r="I5" s="110"/>
    </row>
    <row r="6" spans="1:12" ht="15.95" customHeight="1" thickBot="1" x14ac:dyDescent="0.35">
      <c r="A6" s="111" t="s">
        <v>28</v>
      </c>
      <c r="B6" s="111"/>
      <c r="C6" s="111"/>
      <c r="D6" s="111"/>
      <c r="E6" s="111"/>
      <c r="F6" s="111"/>
      <c r="G6" s="111"/>
      <c r="H6" s="111"/>
      <c r="I6" s="111"/>
    </row>
    <row r="7" spans="1:12" ht="30" customHeight="1" thickTop="1" x14ac:dyDescent="0.3">
      <c r="A7" s="107" t="s">
        <v>8</v>
      </c>
      <c r="B7" s="108"/>
      <c r="C7" s="42" t="s">
        <v>19</v>
      </c>
      <c r="D7" s="43" t="s">
        <v>12</v>
      </c>
      <c r="E7" s="43" t="s">
        <v>10</v>
      </c>
      <c r="F7" s="42" t="s">
        <v>13</v>
      </c>
      <c r="G7" s="42" t="s">
        <v>22</v>
      </c>
      <c r="H7" s="42" t="s">
        <v>21</v>
      </c>
      <c r="I7" s="44" t="s">
        <v>3</v>
      </c>
    </row>
    <row r="8" spans="1:12" ht="29.1" customHeight="1" x14ac:dyDescent="0.3">
      <c r="A8" s="112" t="s">
        <v>18</v>
      </c>
      <c r="B8" s="113"/>
      <c r="C8" s="45" t="s">
        <v>7</v>
      </c>
      <c r="D8" s="45" t="s">
        <v>5</v>
      </c>
      <c r="E8" s="45">
        <v>0</v>
      </c>
      <c r="F8" s="46">
        <v>452718</v>
      </c>
      <c r="G8" s="47">
        <v>1</v>
      </c>
      <c r="H8" s="48">
        <f>E8*F8*G8</f>
        <v>0</v>
      </c>
      <c r="I8" s="49"/>
      <c r="K8" s="50"/>
      <c r="L8" s="50"/>
    </row>
    <row r="9" spans="1:12" ht="29.1" customHeight="1" x14ac:dyDescent="0.3">
      <c r="A9" s="114"/>
      <c r="B9" s="115"/>
      <c r="C9" s="45" t="s">
        <v>25</v>
      </c>
      <c r="D9" s="45" t="s">
        <v>5</v>
      </c>
      <c r="E9" s="45">
        <v>13</v>
      </c>
      <c r="F9" s="46">
        <v>358273</v>
      </c>
      <c r="G9" s="47">
        <v>0.15</v>
      </c>
      <c r="H9" s="48">
        <f>E9*F9*G9</f>
        <v>698632.35</v>
      </c>
      <c r="I9" s="49"/>
      <c r="K9" s="50"/>
      <c r="L9" s="50"/>
    </row>
    <row r="10" spans="1:12" ht="29.1" customHeight="1" x14ac:dyDescent="0.3">
      <c r="A10" s="114"/>
      <c r="B10" s="115"/>
      <c r="C10" s="45" t="s">
        <v>26</v>
      </c>
      <c r="D10" s="45" t="s">
        <v>5</v>
      </c>
      <c r="E10" s="45">
        <v>60</v>
      </c>
      <c r="F10" s="46">
        <v>300980</v>
      </c>
      <c r="G10" s="47">
        <v>0.25</v>
      </c>
      <c r="H10" s="48">
        <f>E10*F10*G10</f>
        <v>4514700</v>
      </c>
      <c r="I10" s="49"/>
    </row>
    <row r="11" spans="1:12" ht="29.1" customHeight="1" x14ac:dyDescent="0.3">
      <c r="A11" s="114"/>
      <c r="B11" s="115"/>
      <c r="C11" s="45" t="s">
        <v>17</v>
      </c>
      <c r="D11" s="45" t="s">
        <v>5</v>
      </c>
      <c r="E11" s="45">
        <v>60</v>
      </c>
      <c r="F11" s="46">
        <v>284046</v>
      </c>
      <c r="G11" s="47">
        <v>0.2</v>
      </c>
      <c r="H11" s="48">
        <f>E11*F11*G11</f>
        <v>3408552</v>
      </c>
      <c r="I11" s="49"/>
    </row>
    <row r="12" spans="1:12" ht="29.1" customHeight="1" x14ac:dyDescent="0.3">
      <c r="A12" s="114"/>
      <c r="B12" s="115"/>
      <c r="C12" s="45" t="s">
        <v>24</v>
      </c>
      <c r="D12" s="45" t="s">
        <v>5</v>
      </c>
      <c r="E12" s="45">
        <v>90</v>
      </c>
      <c r="F12" s="46">
        <v>223644</v>
      </c>
      <c r="G12" s="47">
        <v>0.35</v>
      </c>
      <c r="H12" s="48">
        <f>E12*F12*G12</f>
        <v>7044786</v>
      </c>
      <c r="I12" s="49"/>
      <c r="L12" s="51"/>
    </row>
    <row r="13" spans="1:12" ht="29.1" customHeight="1" thickBot="1" x14ac:dyDescent="0.35">
      <c r="A13" s="116"/>
      <c r="B13" s="117"/>
      <c r="C13" s="118" t="s">
        <v>23</v>
      </c>
      <c r="D13" s="119"/>
      <c r="E13" s="119"/>
      <c r="F13" s="119"/>
      <c r="G13" s="120"/>
      <c r="H13" s="52">
        <f>SUM(H8:H12)</f>
        <v>15666670.35</v>
      </c>
      <c r="I13" s="53"/>
    </row>
    <row r="14" spans="1:12" ht="29.1" customHeight="1" x14ac:dyDescent="0.3">
      <c r="A14" s="121" t="s">
        <v>1</v>
      </c>
      <c r="B14" s="122"/>
      <c r="C14" s="125" t="s">
        <v>15</v>
      </c>
      <c r="D14" s="126"/>
      <c r="E14" s="126"/>
      <c r="F14" s="126"/>
      <c r="G14" s="126"/>
      <c r="H14" s="127"/>
      <c r="I14" s="128"/>
    </row>
    <row r="15" spans="1:12" ht="29.1" customHeight="1" x14ac:dyDescent="0.3">
      <c r="A15" s="115"/>
      <c r="B15" s="115"/>
      <c r="C15" s="54" t="s">
        <v>14</v>
      </c>
      <c r="D15" s="54" t="s">
        <v>5</v>
      </c>
      <c r="E15" s="54"/>
      <c r="F15" s="55">
        <v>0</v>
      </c>
      <c r="G15" s="47">
        <v>1</v>
      </c>
      <c r="H15" s="48">
        <f>E15*F15*G15</f>
        <v>0</v>
      </c>
      <c r="I15" s="56"/>
    </row>
    <row r="16" spans="1:12" ht="29.1" customHeight="1" thickBot="1" x14ac:dyDescent="0.35">
      <c r="A16" s="115"/>
      <c r="B16" s="123"/>
      <c r="C16" s="45" t="s">
        <v>16</v>
      </c>
      <c r="D16" s="45" t="s">
        <v>5</v>
      </c>
      <c r="E16" s="45"/>
      <c r="F16" s="57">
        <v>0</v>
      </c>
      <c r="G16" s="47">
        <v>1</v>
      </c>
      <c r="H16" s="48">
        <f>E16*F16*G16</f>
        <v>0</v>
      </c>
      <c r="I16" s="49"/>
    </row>
    <row r="17" spans="1:10" ht="29.1" customHeight="1" x14ac:dyDescent="0.3">
      <c r="A17" s="121"/>
      <c r="B17" s="121"/>
      <c r="C17" s="125" t="s">
        <v>31</v>
      </c>
      <c r="D17" s="126"/>
      <c r="E17" s="126"/>
      <c r="F17" s="126"/>
      <c r="G17" s="126"/>
      <c r="H17" s="127"/>
      <c r="I17" s="128"/>
    </row>
    <row r="18" spans="1:10" ht="29.1" customHeight="1" x14ac:dyDescent="0.3">
      <c r="A18" s="115"/>
      <c r="B18" s="123"/>
      <c r="C18" s="58" t="s">
        <v>27</v>
      </c>
      <c r="D18" s="59" t="s">
        <v>11</v>
      </c>
      <c r="E18" s="59">
        <v>3</v>
      </c>
      <c r="F18" s="59">
        <v>200000</v>
      </c>
      <c r="G18" s="59" t="s">
        <v>6</v>
      </c>
      <c r="H18" s="48">
        <f>E18*F18</f>
        <v>600000</v>
      </c>
      <c r="I18" s="60" t="s">
        <v>9</v>
      </c>
    </row>
    <row r="19" spans="1:10" ht="29.1" customHeight="1" thickBot="1" x14ac:dyDescent="0.35">
      <c r="A19" s="117"/>
      <c r="B19" s="124"/>
      <c r="C19" s="118" t="s">
        <v>2</v>
      </c>
      <c r="D19" s="119"/>
      <c r="E19" s="119"/>
      <c r="F19" s="119"/>
      <c r="G19" s="120"/>
      <c r="H19" s="52">
        <f>SUM(H15,H16,H18)</f>
        <v>600000</v>
      </c>
      <c r="I19" s="53"/>
    </row>
    <row r="20" spans="1:10" ht="29.1" customHeight="1" thickBot="1" x14ac:dyDescent="0.35">
      <c r="A20" s="131" t="s">
        <v>29</v>
      </c>
      <c r="B20" s="131"/>
      <c r="C20" s="131"/>
      <c r="D20" s="131"/>
      <c r="E20" s="131"/>
      <c r="F20" s="131"/>
      <c r="G20" s="132"/>
      <c r="H20" s="61">
        <f>SUM(H13,H19)</f>
        <v>16266670.35</v>
      </c>
      <c r="I20" s="62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63">
        <v>1.1000000000000001</v>
      </c>
      <c r="H21" s="64">
        <f>H13*G21</f>
        <v>17233337.385000002</v>
      </c>
      <c r="I21" s="56"/>
    </row>
    <row r="22" spans="1:10" ht="29.1" customHeight="1" thickBot="1" x14ac:dyDescent="0.35">
      <c r="A22" s="133" t="s">
        <v>48</v>
      </c>
      <c r="B22" s="133"/>
      <c r="C22" s="133"/>
      <c r="D22" s="133"/>
      <c r="E22" s="133"/>
      <c r="F22" s="134"/>
      <c r="G22" s="65">
        <v>0.2</v>
      </c>
      <c r="H22" s="66">
        <f>SUM(H13,H21)*0.2</f>
        <v>6580001.5470000003</v>
      </c>
      <c r="I22" s="49"/>
    </row>
    <row r="23" spans="1:10" ht="29.1" customHeight="1" thickTop="1" x14ac:dyDescent="0.3">
      <c r="A23" s="135" t="s">
        <v>0</v>
      </c>
      <c r="B23" s="135"/>
      <c r="C23" s="135"/>
      <c r="D23" s="135"/>
      <c r="E23" s="135"/>
      <c r="F23" s="135"/>
      <c r="G23" s="135"/>
      <c r="H23" s="67">
        <f>SUM(H13,H19,H21,H22)</f>
        <v>40080009.281999998</v>
      </c>
      <c r="I23" s="68"/>
      <c r="J23" s="50"/>
    </row>
    <row r="24" spans="1:10" ht="29.1" customHeight="1" x14ac:dyDescent="0.3">
      <c r="A24" s="136" t="s">
        <v>57</v>
      </c>
      <c r="B24" s="136"/>
      <c r="C24" s="136"/>
      <c r="D24" s="136"/>
      <c r="E24" s="136"/>
      <c r="F24" s="136"/>
      <c r="G24" s="136"/>
      <c r="H24" s="69">
        <v>80009</v>
      </c>
      <c r="I24" s="70"/>
    </row>
    <row r="25" spans="1:10" ht="29.1" customHeight="1" thickBot="1" x14ac:dyDescent="0.35">
      <c r="A25" s="137" t="s">
        <v>30</v>
      </c>
      <c r="B25" s="137"/>
      <c r="C25" s="137"/>
      <c r="D25" s="137"/>
      <c r="E25" s="137"/>
      <c r="F25" s="137"/>
      <c r="G25" s="137"/>
      <c r="H25" s="71">
        <f>H23-H24</f>
        <v>40000000.281999998</v>
      </c>
      <c r="I25" s="72" t="s">
        <v>20</v>
      </c>
    </row>
    <row r="26" spans="1:10" ht="29.1" customHeight="1" x14ac:dyDescent="0.3">
      <c r="A26" s="129" t="s">
        <v>50</v>
      </c>
      <c r="B26" s="129"/>
      <c r="C26" s="129"/>
      <c r="D26" s="129"/>
      <c r="E26" s="129"/>
      <c r="F26" s="129"/>
      <c r="G26" s="129"/>
      <c r="H26" s="130"/>
      <c r="I26" s="130"/>
    </row>
    <row r="27" spans="1:10" ht="12" x14ac:dyDescent="0.3">
      <c r="A27" s="73"/>
      <c r="B27" s="73"/>
      <c r="C27" s="73"/>
      <c r="D27" s="73"/>
      <c r="E27" s="73"/>
      <c r="F27" s="73"/>
      <c r="G27" s="73"/>
      <c r="H27" s="73"/>
      <c r="I27" s="73"/>
    </row>
    <row r="28" spans="1:10" ht="12" x14ac:dyDescent="0.3">
      <c r="A28" s="73"/>
      <c r="B28" s="73"/>
      <c r="C28" s="73"/>
      <c r="D28" s="73"/>
      <c r="E28" s="73"/>
      <c r="F28" s="73"/>
      <c r="G28" s="73"/>
      <c r="H28" s="73"/>
      <c r="I28" s="73"/>
    </row>
    <row r="29" spans="1:10" ht="12" x14ac:dyDescent="0.3">
      <c r="A29" s="73"/>
      <c r="B29" s="73"/>
      <c r="C29" s="73"/>
      <c r="D29" s="73"/>
      <c r="E29" s="73"/>
      <c r="F29" s="73"/>
      <c r="G29" s="73"/>
      <c r="H29" s="73"/>
      <c r="I29" s="73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view="pageBreakPreview" topLeftCell="A8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52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5</v>
      </c>
      <c r="F11" s="37">
        <v>284046</v>
      </c>
      <c r="G11" s="14">
        <v>0.3</v>
      </c>
      <c r="H11" s="15">
        <f>E11*F11*G11</f>
        <v>426069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66</v>
      </c>
      <c r="F12" s="37">
        <v>223644</v>
      </c>
      <c r="G12" s="14">
        <v>0.35</v>
      </c>
      <c r="H12" s="15">
        <f>E12*F12*G12</f>
        <v>5166176.3999999994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5871721.3499999996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6171721.3499999996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6458893.4850000003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2466122.9670000002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15096737.802000001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96738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14999999.802000001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52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0.25</v>
      </c>
      <c r="H9" s="15">
        <f>E9*F9*G9</f>
        <v>89568.25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5</v>
      </c>
      <c r="F11" s="37">
        <v>284046</v>
      </c>
      <c r="G11" s="14">
        <v>0.25</v>
      </c>
      <c r="H11" s="15">
        <f>E11*F11*G11</f>
        <v>355057.5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66</v>
      </c>
      <c r="F12" s="37">
        <v>223644</v>
      </c>
      <c r="G12" s="14">
        <v>0.35</v>
      </c>
      <c r="H12" s="15">
        <f>E12*F12*G12</f>
        <v>5166176.3999999994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5836537.1499999994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6</v>
      </c>
      <c r="F15" s="32">
        <v>500000</v>
      </c>
      <c r="G15" s="14">
        <v>1</v>
      </c>
      <c r="H15" s="15">
        <f>E15*F15*G15</f>
        <v>3000000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9136537.1499999985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6420190.8650000002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2451345.6030000001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18008073.618000001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8074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17999999.618000001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53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16</v>
      </c>
      <c r="F12" s="37">
        <v>223644</v>
      </c>
      <c r="G12" s="14">
        <v>0.35</v>
      </c>
      <c r="H12" s="15">
        <f>E12*F12*G12</f>
        <v>1252406.3999999999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1541329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1691329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1695461.9000000001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647358.18000000017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4034149.0800000005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34149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4000000.0800000005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9"/>
  <sheetViews>
    <sheetView view="pageBreakPreview" topLeftCell="A6" zoomScaleNormal="115" zoomScaleSheetLayoutView="100" workbookViewId="0">
      <selection activeCell="G9" sqref="G9:G12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54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60</v>
      </c>
      <c r="F12" s="37">
        <v>223644</v>
      </c>
      <c r="G12" s="14">
        <v>0.35</v>
      </c>
      <c r="H12" s="15">
        <f>E12*F12*G12</f>
        <v>4696524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5473080.4500000002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5773080.4500000002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6020388.495000001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2298693.7890000003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14092162.734000001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92163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13999999.734000001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9"/>
  <sheetViews>
    <sheetView view="pageBreakPreview" topLeftCell="A6" zoomScaleNormal="115" zoomScaleSheetLayoutView="100" workbookViewId="0">
      <selection activeCell="S26" sqref="S26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55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50</v>
      </c>
      <c r="F12" s="37">
        <v>223644</v>
      </c>
      <c r="G12" s="14">
        <v>0.35</v>
      </c>
      <c r="H12" s="15">
        <f>E12*F12*G12</f>
        <v>3913769.9999999995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4645179.4499999993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4</v>
      </c>
      <c r="F15" s="32">
        <v>500000</v>
      </c>
      <c r="G15" s="14">
        <v>1</v>
      </c>
      <c r="H15" s="15">
        <f>E15*F15*G15</f>
        <v>2000000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2300000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6945179.4499999993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5109697.3949999996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1950975.3689999999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14005852.213999998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5852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14000000.213999998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9"/>
  <sheetViews>
    <sheetView view="pageBreakPreview" topLeftCell="A3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56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65</v>
      </c>
      <c r="F12" s="37">
        <v>223644</v>
      </c>
      <c r="G12" s="14">
        <v>0.35</v>
      </c>
      <c r="H12" s="15">
        <f>E12*F12*G12</f>
        <v>5087901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5837224.0999999996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6137224.0999999996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6420946.5099999998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2451634.122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15009804.731999999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9805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14999999.731999999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59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55</v>
      </c>
      <c r="F12" s="37">
        <v>223644</v>
      </c>
      <c r="G12" s="14">
        <v>0.35</v>
      </c>
      <c r="H12" s="15">
        <f>E12*F12*G12</f>
        <v>4305147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5054470.0999999996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10</v>
      </c>
      <c r="F15" s="32">
        <v>500000</v>
      </c>
      <c r="G15" s="14">
        <v>1</v>
      </c>
      <c r="H15" s="15">
        <f>E15*F15*G15</f>
        <v>5000000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5300000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10354470.1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5559917.1100000003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2122877.4420000003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18037264.652000003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37265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17999999.652000003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60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50</v>
      </c>
      <c r="F12" s="37">
        <v>223644</v>
      </c>
      <c r="G12" s="14">
        <v>0.35</v>
      </c>
      <c r="H12" s="15">
        <f>E12*F12*G12</f>
        <v>3913769.9999999995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4645179.4499999993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4945179.4499999993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5109697.3949999996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1950975.3689999999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12005852.213999998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5852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12000000.213999998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topLeftCell="A3" zoomScaleNormal="115" zoomScaleSheetLayoutView="100" workbookViewId="0">
      <selection activeCell="G9" sqref="G9:G12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44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0.3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0.25</v>
      </c>
      <c r="H10" s="15">
        <f>E10*F10*G10</f>
        <v>225735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8</v>
      </c>
      <c r="F11" s="37">
        <v>284046</v>
      </c>
      <c r="G11" s="14">
        <v>0.2</v>
      </c>
      <c r="H11" s="15">
        <f>E11*F11*G11</f>
        <v>454473.60000000003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40</v>
      </c>
      <c r="F12" s="37">
        <v>223644</v>
      </c>
      <c r="G12" s="14">
        <v>0.35</v>
      </c>
      <c r="H12" s="15">
        <f>E12*F12*G12</f>
        <v>3131016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3918706.5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4068706.5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4310577.1500000004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1645856.7300000002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10025140.380000001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25140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10000000.380000001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9"/>
  <sheetViews>
    <sheetView view="pageBreakPreview" topLeftCell="A3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61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7</v>
      </c>
      <c r="F11" s="37">
        <v>284046</v>
      </c>
      <c r="G11" s="14">
        <v>0.25</v>
      </c>
      <c r="H11" s="15">
        <f>E11*F11*G11</f>
        <v>497080.5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50</v>
      </c>
      <c r="F12" s="37">
        <v>223644</v>
      </c>
      <c r="G12" s="14">
        <v>0.35</v>
      </c>
      <c r="H12" s="15">
        <f>E12*F12*G12</f>
        <v>3913769.9999999995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4645179.4499999993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6</v>
      </c>
      <c r="F15" s="32">
        <v>500000</v>
      </c>
      <c r="G15" s="14">
        <v>1</v>
      </c>
      <c r="H15" s="15">
        <f>E15*F15*G15</f>
        <v>3000000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7945179.4499999993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5109697.3949999996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1950975.3689999999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15005852.213999998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5852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15000000.213999998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9"/>
  <sheetViews>
    <sheetView view="pageBreakPreview" topLeftCell="A7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62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12</v>
      </c>
      <c r="F11" s="37">
        <v>284046</v>
      </c>
      <c r="G11" s="14">
        <v>0.25</v>
      </c>
      <c r="H11" s="15">
        <f>E11*F11*G11</f>
        <v>852138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60</v>
      </c>
      <c r="F12" s="37">
        <v>223644</v>
      </c>
      <c r="G12" s="14">
        <v>0.35</v>
      </c>
      <c r="H12" s="15">
        <f>E12*F12*G12</f>
        <v>4696524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5836731.9000000004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6136731.9000000004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6420405.0900000008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2451427.3980000005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15008564.388000002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8564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15000000.388000002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9"/>
  <sheetViews>
    <sheetView tabSelected="1"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63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2</v>
      </c>
      <c r="F9" s="37">
        <v>358273</v>
      </c>
      <c r="G9" s="14">
        <v>0.15</v>
      </c>
      <c r="H9" s="15">
        <f>E9*F9*G9</f>
        <v>107481.9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3</v>
      </c>
      <c r="F10" s="37">
        <v>300980</v>
      </c>
      <c r="G10" s="14">
        <v>0.2</v>
      </c>
      <c r="H10" s="15">
        <f>E10*F10*G10</f>
        <v>180588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12</v>
      </c>
      <c r="F11" s="37">
        <v>284046</v>
      </c>
      <c r="G11" s="14">
        <v>0.25</v>
      </c>
      <c r="H11" s="15">
        <f>E11*F11*G11</f>
        <v>852138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60</v>
      </c>
      <c r="F12" s="37">
        <v>223644</v>
      </c>
      <c r="G12" s="14">
        <v>0.35</v>
      </c>
      <c r="H12" s="15">
        <f>E12*F12*G12</f>
        <v>4696524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5836731.9000000004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6</v>
      </c>
      <c r="F15" s="32">
        <v>500000</v>
      </c>
      <c r="G15" s="14">
        <v>1</v>
      </c>
      <c r="H15" s="15">
        <f>E15*F15*G15</f>
        <v>3000000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100000</v>
      </c>
      <c r="G18" s="28" t="s">
        <v>6</v>
      </c>
      <c r="H18" s="15">
        <f>E18*F18</f>
        <v>300000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3300000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9136731.9000000004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6420405.0900000008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2451427.3980000005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18008564.388000004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8564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18000000.388000004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/>
  <dimension ref="A1"/>
  <sheetViews>
    <sheetView zoomScale="85" zoomScaleNormal="85" zoomScaleSheetLayoutView="75" workbookViewId="0">
      <selection activeCell="M13" sqref="M13"/>
    </sheetView>
  </sheetViews>
  <sheetFormatPr defaultColWidth="9" defaultRowHeight="16.5" x14ac:dyDescent="0.3"/>
  <sheetData/>
  <phoneticPr fontId="12" type="noConversion"/>
  <pageMargins left="0.69972223043441772" right="0.69972223043441772" top="0.75" bottom="0.75" header="0.30000001192092896" footer="0.30000001192092896"/>
  <pageSetup paperSize="9" fitToWidth="0" fitToHeight="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view="pageBreakPreview" zoomScaleNormal="115" zoomScaleSheetLayoutView="100" workbookViewId="0">
      <selection activeCell="G9" sqref="G9:G12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43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</v>
      </c>
      <c r="H10" s="15">
        <f>E10*F10*G10</f>
        <v>60196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4</v>
      </c>
      <c r="F11" s="37">
        <v>284046</v>
      </c>
      <c r="G11" s="14">
        <v>0.25</v>
      </c>
      <c r="H11" s="15">
        <f>E11*F11*G11</f>
        <v>284046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35</v>
      </c>
      <c r="F12" s="37">
        <v>223644</v>
      </c>
      <c r="G12" s="14">
        <v>0.35</v>
      </c>
      <c r="H12" s="15">
        <f>E12*F12*G12</f>
        <v>2739639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3137621.95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3287621.95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3451384.1450000005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1317801.2190000003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8056807.3140000012</v>
      </c>
      <c r="I23" s="25"/>
      <c r="J23" s="8"/>
    </row>
    <row r="24" spans="1:10" ht="29.1" customHeight="1" x14ac:dyDescent="0.3">
      <c r="A24" s="89" t="s">
        <v>57</v>
      </c>
      <c r="B24" s="89"/>
      <c r="C24" s="89"/>
      <c r="D24" s="89"/>
      <c r="E24" s="89"/>
      <c r="F24" s="89"/>
      <c r="G24" s="89"/>
      <c r="H24" s="26">
        <v>56807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8000000.3140000012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42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1</v>
      </c>
      <c r="F11" s="37">
        <v>284046</v>
      </c>
      <c r="G11" s="14">
        <v>0.25</v>
      </c>
      <c r="H11" s="15">
        <f>E11*F11*G11</f>
        <v>71011.5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22</v>
      </c>
      <c r="F12" s="37">
        <v>223644</v>
      </c>
      <c r="G12" s="14">
        <v>0.35</v>
      </c>
      <c r="H12" s="15">
        <f>E12*F12*G12</f>
        <v>1722058.7999999998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1939969.9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2089969.9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2133966.89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814787.35800000001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5038724.148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38724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5000000.148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7:B7"/>
    <mergeCell ref="A1:I1"/>
    <mergeCell ref="C3:I3"/>
    <mergeCell ref="C4:I4"/>
    <mergeCell ref="C5:I5"/>
    <mergeCell ref="A6:I6"/>
    <mergeCell ref="A8:B13"/>
    <mergeCell ref="C13:G13"/>
    <mergeCell ref="A14:B19"/>
    <mergeCell ref="C14:I14"/>
    <mergeCell ref="C17:I17"/>
    <mergeCell ref="C19:G19"/>
    <mergeCell ref="A26:I26"/>
    <mergeCell ref="A20:G20"/>
    <mergeCell ref="A21:F21"/>
    <mergeCell ref="A22:F22"/>
    <mergeCell ref="A23:G23"/>
    <mergeCell ref="A24:G24"/>
    <mergeCell ref="A25:G25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41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26</v>
      </c>
      <c r="F12" s="37">
        <v>223644</v>
      </c>
      <c r="G12" s="14">
        <v>0.35</v>
      </c>
      <c r="H12" s="15">
        <f>E12*F12*G12</f>
        <v>2035160.4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2324083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2474083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2556491.3000000003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976114.86000000022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6006689.1600000011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6689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6000000.1600000011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view="pageBreakPreview" topLeftCell="A6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40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16</v>
      </c>
      <c r="F12" s="37">
        <v>223644</v>
      </c>
      <c r="G12" s="14">
        <v>0.35</v>
      </c>
      <c r="H12" s="15">
        <f>E12*F12*G12</f>
        <v>1252406.3999999999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1541329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1691329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1695461.9000000001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647358.18000000017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4034149.0800000005</v>
      </c>
      <c r="I23" s="25"/>
      <c r="J23" s="8"/>
    </row>
    <row r="24" spans="1:10" ht="29.1" customHeight="1" x14ac:dyDescent="0.3">
      <c r="A24" s="89" t="s">
        <v>58</v>
      </c>
      <c r="B24" s="89"/>
      <c r="C24" s="89"/>
      <c r="D24" s="89"/>
      <c r="E24" s="89"/>
      <c r="F24" s="89"/>
      <c r="G24" s="89"/>
      <c r="H24" s="26">
        <v>34149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4000000.0800000005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9"/>
  <sheetViews>
    <sheetView view="pageBreakPreview" topLeftCell="A12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39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0.2</v>
      </c>
      <c r="H9" s="15">
        <f>E9*F9*G9</f>
        <v>71654.600000000006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0.25</v>
      </c>
      <c r="H10" s="15">
        <f>E10*F10*G10</f>
        <v>75245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2</v>
      </c>
      <c r="F11" s="37">
        <v>284046</v>
      </c>
      <c r="G11" s="14">
        <v>0.25</v>
      </c>
      <c r="H11" s="15">
        <f>E11*F11*G11</f>
        <v>142023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16</v>
      </c>
      <c r="F12" s="37">
        <v>223644</v>
      </c>
      <c r="G12" s="14">
        <v>0.35</v>
      </c>
      <c r="H12" s="15">
        <f>E12*F12*G12</f>
        <v>1252406.3999999999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1541329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1691329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1695461.9000000001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647358.18000000017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4034149.0800000005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34149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4000000.0800000005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view="pageBreakPreview" topLeftCell="A9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38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</v>
      </c>
      <c r="H10" s="15">
        <f>E10*F10*G10</f>
        <v>60196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4</v>
      </c>
      <c r="F11" s="37">
        <v>284046</v>
      </c>
      <c r="G11" s="14">
        <v>0.25</v>
      </c>
      <c r="H11" s="15">
        <f>E11*F11*G11</f>
        <v>284046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35</v>
      </c>
      <c r="F12" s="37">
        <v>223644</v>
      </c>
      <c r="G12" s="14">
        <v>0.35</v>
      </c>
      <c r="H12" s="15">
        <f>E12*F12*G12</f>
        <v>2739639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3137621.95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3287621.95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3451384.1450000005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1317801.2190000003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8056807.3140000012</v>
      </c>
      <c r="I23" s="25"/>
      <c r="J23" s="8"/>
    </row>
    <row r="24" spans="1:10" ht="29.1" customHeight="1" x14ac:dyDescent="0.3">
      <c r="A24" s="89" t="s">
        <v>49</v>
      </c>
      <c r="B24" s="89"/>
      <c r="C24" s="89"/>
      <c r="D24" s="89"/>
      <c r="E24" s="89"/>
      <c r="F24" s="89"/>
      <c r="G24" s="89"/>
      <c r="H24" s="26">
        <v>56807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8000000.3140000012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9"/>
  <sheetViews>
    <sheetView view="pageBreakPreview" topLeftCell="A12" zoomScaleNormal="115" zoomScaleSheetLayoutView="100" workbookViewId="0">
      <selection activeCell="H25" sqref="H25"/>
    </sheetView>
  </sheetViews>
  <sheetFormatPr defaultColWidth="9" defaultRowHeight="11.25" x14ac:dyDescent="0.3"/>
  <cols>
    <col min="1" max="1" width="3.625" style="1" bestFit="1" customWidth="1"/>
    <col min="2" max="2" width="13.25" style="1" customWidth="1"/>
    <col min="3" max="3" width="8.875" style="1" customWidth="1"/>
    <col min="4" max="5" width="8.625" style="1" customWidth="1"/>
    <col min="6" max="6" width="8.75" style="1" customWidth="1"/>
    <col min="7" max="7" width="9.625" style="1" customWidth="1"/>
    <col min="8" max="8" width="10.875" style="1" customWidth="1"/>
    <col min="9" max="9" width="8.125" style="1" customWidth="1"/>
    <col min="10" max="11" width="9.25" style="1" bestFit="1" customWidth="1"/>
    <col min="12" max="16384" width="9" style="1"/>
  </cols>
  <sheetData>
    <row r="1" spans="1:12" ht="35.1" customHeight="1" x14ac:dyDescent="0.3">
      <c r="A1" s="102" t="s">
        <v>33</v>
      </c>
      <c r="B1" s="102"/>
      <c r="C1" s="102"/>
      <c r="D1" s="102"/>
      <c r="E1" s="102"/>
      <c r="F1" s="102"/>
      <c r="G1" s="102"/>
      <c r="H1" s="102"/>
      <c r="I1" s="102"/>
    </row>
    <row r="2" spans="1:12" ht="9.9499999999999993" customHeight="1" x14ac:dyDescent="0.3">
      <c r="A2" s="2"/>
      <c r="B2" s="2"/>
      <c r="C2" s="2"/>
      <c r="D2" s="2"/>
      <c r="E2" s="2"/>
      <c r="F2" s="3"/>
      <c r="G2" s="3"/>
    </row>
    <row r="3" spans="1:12" ht="15.95" customHeight="1" x14ac:dyDescent="0.3">
      <c r="A3" s="5" t="s">
        <v>4</v>
      </c>
      <c r="B3" s="6" t="s">
        <v>34</v>
      </c>
      <c r="C3" s="106" t="s">
        <v>37</v>
      </c>
      <c r="D3" s="106"/>
      <c r="E3" s="106"/>
      <c r="F3" s="106"/>
      <c r="G3" s="106"/>
      <c r="H3" s="106"/>
      <c r="I3" s="106"/>
    </row>
    <row r="4" spans="1:12" ht="15.95" hidden="1" customHeight="1" x14ac:dyDescent="0.3">
      <c r="A4" s="5"/>
      <c r="B4" s="6"/>
      <c r="C4" s="106"/>
      <c r="D4" s="106"/>
      <c r="E4" s="106"/>
      <c r="F4" s="106"/>
      <c r="G4" s="106"/>
      <c r="H4" s="106"/>
      <c r="I4" s="106"/>
    </row>
    <row r="5" spans="1:12" ht="15.95" hidden="1" customHeight="1" x14ac:dyDescent="0.3">
      <c r="A5" s="5"/>
      <c r="B5" s="6"/>
      <c r="C5" s="106"/>
      <c r="D5" s="106"/>
      <c r="E5" s="106"/>
      <c r="F5" s="106"/>
      <c r="G5" s="106"/>
      <c r="H5" s="106"/>
      <c r="I5" s="106"/>
    </row>
    <row r="6" spans="1:12" ht="15.95" customHeight="1" thickBot="1" x14ac:dyDescent="0.35">
      <c r="A6" s="105" t="s">
        <v>28</v>
      </c>
      <c r="B6" s="105"/>
      <c r="C6" s="105"/>
      <c r="D6" s="105"/>
      <c r="E6" s="105"/>
      <c r="F6" s="105"/>
      <c r="G6" s="105"/>
      <c r="H6" s="105"/>
      <c r="I6" s="105"/>
    </row>
    <row r="7" spans="1:12" ht="30" customHeight="1" thickTop="1" x14ac:dyDescent="0.3">
      <c r="A7" s="96" t="s">
        <v>8</v>
      </c>
      <c r="B7" s="97"/>
      <c r="C7" s="11" t="s">
        <v>19</v>
      </c>
      <c r="D7" s="12" t="s">
        <v>12</v>
      </c>
      <c r="E7" s="12" t="s">
        <v>10</v>
      </c>
      <c r="F7" s="11" t="s">
        <v>13</v>
      </c>
      <c r="G7" s="11" t="s">
        <v>22</v>
      </c>
      <c r="H7" s="11" t="s">
        <v>21</v>
      </c>
      <c r="I7" s="13" t="s">
        <v>3</v>
      </c>
    </row>
    <row r="8" spans="1:12" ht="29.1" customHeight="1" x14ac:dyDescent="0.3">
      <c r="A8" s="83" t="s">
        <v>18</v>
      </c>
      <c r="B8" s="84"/>
      <c r="C8" s="7" t="s">
        <v>7</v>
      </c>
      <c r="D8" s="7" t="s">
        <v>5</v>
      </c>
      <c r="E8" s="7">
        <v>0</v>
      </c>
      <c r="F8" s="37">
        <v>452718</v>
      </c>
      <c r="G8" s="14">
        <v>1</v>
      </c>
      <c r="H8" s="15">
        <f>E8*F8*G8</f>
        <v>0</v>
      </c>
      <c r="I8" s="16"/>
      <c r="K8" s="8"/>
      <c r="L8" s="8"/>
    </row>
    <row r="9" spans="1:12" ht="29.1" customHeight="1" x14ac:dyDescent="0.3">
      <c r="A9" s="85"/>
      <c r="B9" s="86"/>
      <c r="C9" s="7" t="s">
        <v>25</v>
      </c>
      <c r="D9" s="7" t="s">
        <v>5</v>
      </c>
      <c r="E9" s="7">
        <v>1</v>
      </c>
      <c r="F9" s="37">
        <v>358273</v>
      </c>
      <c r="G9" s="14">
        <v>0.15</v>
      </c>
      <c r="H9" s="15">
        <f>E9*F9*G9</f>
        <v>53740.95</v>
      </c>
      <c r="I9" s="16"/>
      <c r="K9" s="8"/>
      <c r="L9" s="8"/>
    </row>
    <row r="10" spans="1:12" ht="29.1" customHeight="1" x14ac:dyDescent="0.3">
      <c r="A10" s="85"/>
      <c r="B10" s="86"/>
      <c r="C10" s="7" t="s">
        <v>26</v>
      </c>
      <c r="D10" s="7" t="s">
        <v>5</v>
      </c>
      <c r="E10" s="7">
        <v>1</v>
      </c>
      <c r="F10" s="37">
        <v>300980</v>
      </c>
      <c r="G10" s="14">
        <v>0.2</v>
      </c>
      <c r="H10" s="15">
        <f>E10*F10*G10</f>
        <v>60196</v>
      </c>
      <c r="I10" s="16"/>
    </row>
    <row r="11" spans="1:12" ht="29.1" customHeight="1" x14ac:dyDescent="0.3">
      <c r="A11" s="85"/>
      <c r="B11" s="86"/>
      <c r="C11" s="7" t="s">
        <v>17</v>
      </c>
      <c r="D11" s="7" t="s">
        <v>5</v>
      </c>
      <c r="E11" s="7">
        <v>4</v>
      </c>
      <c r="F11" s="37">
        <v>284046</v>
      </c>
      <c r="G11" s="14">
        <v>0.25</v>
      </c>
      <c r="H11" s="15">
        <f>E11*F11*G11</f>
        <v>284046</v>
      </c>
      <c r="I11" s="16"/>
    </row>
    <row r="12" spans="1:12" ht="29.1" customHeight="1" x14ac:dyDescent="0.3">
      <c r="A12" s="85"/>
      <c r="B12" s="86"/>
      <c r="C12" s="7" t="s">
        <v>24</v>
      </c>
      <c r="D12" s="7" t="s">
        <v>5</v>
      </c>
      <c r="E12" s="7">
        <v>35</v>
      </c>
      <c r="F12" s="37">
        <v>223644</v>
      </c>
      <c r="G12" s="14">
        <v>0.35</v>
      </c>
      <c r="H12" s="15">
        <f>E12*F12*G12</f>
        <v>2739639</v>
      </c>
      <c r="I12" s="16"/>
      <c r="L12" s="17"/>
    </row>
    <row r="13" spans="1:12" ht="29.1" customHeight="1" thickBot="1" x14ac:dyDescent="0.35">
      <c r="A13" s="87"/>
      <c r="B13" s="88"/>
      <c r="C13" s="76" t="s">
        <v>23</v>
      </c>
      <c r="D13" s="77"/>
      <c r="E13" s="77"/>
      <c r="F13" s="77"/>
      <c r="G13" s="78"/>
      <c r="H13" s="18">
        <f>SUM(H8:H12)</f>
        <v>3137621.95</v>
      </c>
      <c r="I13" s="10"/>
    </row>
    <row r="14" spans="1:12" ht="29.1" customHeight="1" x14ac:dyDescent="0.3">
      <c r="A14" s="98" t="s">
        <v>1</v>
      </c>
      <c r="B14" s="99"/>
      <c r="C14" s="79" t="s">
        <v>15</v>
      </c>
      <c r="D14" s="80"/>
      <c r="E14" s="80"/>
      <c r="F14" s="80"/>
      <c r="G14" s="80"/>
      <c r="H14" s="81"/>
      <c r="I14" s="82"/>
    </row>
    <row r="15" spans="1:12" ht="29.1" customHeight="1" x14ac:dyDescent="0.3">
      <c r="A15" s="86"/>
      <c r="B15" s="86"/>
      <c r="C15" s="29" t="s">
        <v>14</v>
      </c>
      <c r="D15" s="29" t="s">
        <v>5</v>
      </c>
      <c r="E15" s="29">
        <v>0</v>
      </c>
      <c r="F15" s="32">
        <v>0</v>
      </c>
      <c r="G15" s="14">
        <v>1</v>
      </c>
      <c r="H15" s="15">
        <f>E15*F15*G15</f>
        <v>0</v>
      </c>
      <c r="I15" s="22"/>
    </row>
    <row r="16" spans="1:12" ht="29.1" customHeight="1" thickBot="1" x14ac:dyDescent="0.35">
      <c r="A16" s="86"/>
      <c r="B16" s="100"/>
      <c r="C16" s="7" t="s">
        <v>16</v>
      </c>
      <c r="D16" s="7" t="s">
        <v>5</v>
      </c>
      <c r="E16" s="7">
        <v>0</v>
      </c>
      <c r="F16" s="33">
        <v>0</v>
      </c>
      <c r="G16" s="14">
        <v>1</v>
      </c>
      <c r="H16" s="15">
        <f>E16*F16*G16</f>
        <v>0</v>
      </c>
      <c r="I16" s="16"/>
    </row>
    <row r="17" spans="1:10" ht="29.1" customHeight="1" x14ac:dyDescent="0.3">
      <c r="A17" s="98"/>
      <c r="B17" s="98"/>
      <c r="C17" s="79" t="s">
        <v>31</v>
      </c>
      <c r="D17" s="80"/>
      <c r="E17" s="80"/>
      <c r="F17" s="80"/>
      <c r="G17" s="80"/>
      <c r="H17" s="81"/>
      <c r="I17" s="82"/>
    </row>
    <row r="18" spans="1:10" ht="29.1" customHeight="1" x14ac:dyDescent="0.3">
      <c r="A18" s="86"/>
      <c r="B18" s="100"/>
      <c r="C18" s="30" t="s">
        <v>27</v>
      </c>
      <c r="D18" s="28" t="s">
        <v>11</v>
      </c>
      <c r="E18" s="28">
        <v>3</v>
      </c>
      <c r="F18" s="28">
        <v>50000</v>
      </c>
      <c r="G18" s="28" t="s">
        <v>6</v>
      </c>
      <c r="H18" s="15">
        <f>E18*F18</f>
        <v>150000</v>
      </c>
      <c r="I18" s="31" t="s">
        <v>9</v>
      </c>
    </row>
    <row r="19" spans="1:10" ht="29.1" customHeight="1" thickBot="1" x14ac:dyDescent="0.35">
      <c r="A19" s="88"/>
      <c r="B19" s="101"/>
      <c r="C19" s="76" t="s">
        <v>2</v>
      </c>
      <c r="D19" s="77"/>
      <c r="E19" s="77"/>
      <c r="F19" s="77"/>
      <c r="G19" s="78"/>
      <c r="H19" s="18">
        <f>SUM(H15,H16,H18)</f>
        <v>150000</v>
      </c>
      <c r="I19" s="10"/>
    </row>
    <row r="20" spans="1:10" ht="29.1" customHeight="1" thickBot="1" x14ac:dyDescent="0.35">
      <c r="A20" s="103" t="s">
        <v>29</v>
      </c>
      <c r="B20" s="103"/>
      <c r="C20" s="103"/>
      <c r="D20" s="103"/>
      <c r="E20" s="103"/>
      <c r="F20" s="103"/>
      <c r="G20" s="104"/>
      <c r="H20" s="19">
        <f>SUM(H13,H19)</f>
        <v>3287621.95</v>
      </c>
      <c r="I20" s="20"/>
    </row>
    <row r="21" spans="1:10" ht="29.1" customHeight="1" x14ac:dyDescent="0.3">
      <c r="A21" s="91" t="s">
        <v>65</v>
      </c>
      <c r="B21" s="91"/>
      <c r="C21" s="91"/>
      <c r="D21" s="91"/>
      <c r="E21" s="91"/>
      <c r="F21" s="92"/>
      <c r="G21" s="34">
        <v>1.1000000000000001</v>
      </c>
      <c r="H21" s="21">
        <f>H13*G21</f>
        <v>3451384.1450000005</v>
      </c>
      <c r="I21" s="22"/>
    </row>
    <row r="22" spans="1:10" ht="29.1" customHeight="1" thickBot="1" x14ac:dyDescent="0.35">
      <c r="A22" s="93" t="s">
        <v>35</v>
      </c>
      <c r="B22" s="93"/>
      <c r="C22" s="93"/>
      <c r="D22" s="93"/>
      <c r="E22" s="93"/>
      <c r="F22" s="94"/>
      <c r="G22" s="35">
        <v>0.2</v>
      </c>
      <c r="H22" s="23">
        <f>SUM(H13,H21)*0.2</f>
        <v>1317801.2190000003</v>
      </c>
      <c r="I22" s="16"/>
    </row>
    <row r="23" spans="1:10" ht="29.1" customHeight="1" thickTop="1" x14ac:dyDescent="0.3">
      <c r="A23" s="95" t="s">
        <v>0</v>
      </c>
      <c r="B23" s="95"/>
      <c r="C23" s="95"/>
      <c r="D23" s="95"/>
      <c r="E23" s="95"/>
      <c r="F23" s="95"/>
      <c r="G23" s="95"/>
      <c r="H23" s="24">
        <f>SUM(H13,H19,H21,H22)</f>
        <v>8056807.3140000012</v>
      </c>
      <c r="I23" s="25"/>
      <c r="J23" s="8"/>
    </row>
    <row r="24" spans="1:10" ht="29.1" customHeight="1" x14ac:dyDescent="0.3">
      <c r="A24" s="89" t="s">
        <v>58</v>
      </c>
      <c r="B24" s="89"/>
      <c r="C24" s="89"/>
      <c r="D24" s="89"/>
      <c r="E24" s="89"/>
      <c r="F24" s="89"/>
      <c r="G24" s="89"/>
      <c r="H24" s="26">
        <v>56807</v>
      </c>
      <c r="I24" s="27"/>
    </row>
    <row r="25" spans="1:10" ht="29.1" customHeight="1" thickBot="1" x14ac:dyDescent="0.35">
      <c r="A25" s="90" t="s">
        <v>30</v>
      </c>
      <c r="B25" s="90"/>
      <c r="C25" s="90"/>
      <c r="D25" s="90"/>
      <c r="E25" s="90"/>
      <c r="F25" s="90"/>
      <c r="G25" s="90"/>
      <c r="H25" s="9">
        <f>H23-H24</f>
        <v>8000000.3140000012</v>
      </c>
      <c r="I25" s="36" t="s">
        <v>20</v>
      </c>
    </row>
    <row r="26" spans="1:10" ht="29.1" customHeight="1" x14ac:dyDescent="0.3">
      <c r="A26" s="74" t="s">
        <v>32</v>
      </c>
      <c r="B26" s="74"/>
      <c r="C26" s="74"/>
      <c r="D26" s="74"/>
      <c r="E26" s="74"/>
      <c r="F26" s="74"/>
      <c r="G26" s="74"/>
      <c r="H26" s="75"/>
      <c r="I26" s="75"/>
    </row>
    <row r="27" spans="1:10" ht="12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10" ht="12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10" ht="12" x14ac:dyDescent="0.3">
      <c r="A29" s="4"/>
      <c r="B29" s="4"/>
      <c r="C29" s="4"/>
      <c r="D29" s="4"/>
      <c r="E29" s="4"/>
      <c r="F29" s="4"/>
      <c r="G29" s="4"/>
      <c r="H29" s="4"/>
      <c r="I29" s="4"/>
    </row>
  </sheetData>
  <mergeCells count="19">
    <mergeCell ref="A26:I26"/>
    <mergeCell ref="A20:G20"/>
    <mergeCell ref="A21:F21"/>
    <mergeCell ref="A22:F22"/>
    <mergeCell ref="A23:G23"/>
    <mergeCell ref="A24:G24"/>
    <mergeCell ref="A25:G25"/>
    <mergeCell ref="A8:B13"/>
    <mergeCell ref="C13:G13"/>
    <mergeCell ref="A14:B19"/>
    <mergeCell ref="C14:I14"/>
    <mergeCell ref="C17:I17"/>
    <mergeCell ref="C19:G19"/>
    <mergeCell ref="A7:B7"/>
    <mergeCell ref="A1:I1"/>
    <mergeCell ref="C3:I3"/>
    <mergeCell ref="C4:I4"/>
    <mergeCell ref="C5:I5"/>
    <mergeCell ref="A6:I6"/>
  </mergeCells>
  <phoneticPr fontId="12" type="noConversion"/>
  <printOptions horizontalCentered="1" verticalCentered="1"/>
  <pageMargins left="0.7086111307144165" right="0.7086111307144165" top="0.74777776002883911" bottom="0.74777776002883911" header="0.31486111879348755" footer="0.31486111879348755"/>
  <pageSetup paperSize="9" scale="87" orientation="portrait" r:id="rId1"/>
  <rowBreaks count="1" manualBreakCount="1">
    <brk id="40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23</vt:i4>
      </vt:variant>
      <vt:variant>
        <vt:lpstr>이름 지정된 범위</vt:lpstr>
      </vt:variant>
      <vt:variant>
        <vt:i4>22</vt:i4>
      </vt:variant>
    </vt:vector>
  </HeadingPairs>
  <TitlesOfParts>
    <vt:vector size="45" baseType="lpstr">
      <vt:lpstr>01.EPI</vt:lpstr>
      <vt:lpstr>02.친주1</vt:lpstr>
      <vt:lpstr>03.친주2</vt:lpstr>
      <vt:lpstr>04.범죄</vt:lpstr>
      <vt:lpstr>05.저영향</vt:lpstr>
      <vt:lpstr>06.전과정(예)</vt:lpstr>
      <vt:lpstr>07.전과정(본)</vt:lpstr>
      <vt:lpstr>08.건강</vt:lpstr>
      <vt:lpstr>09.결로</vt:lpstr>
      <vt:lpstr>10.장수명</vt:lpstr>
      <vt:lpstr>11.교육</vt:lpstr>
      <vt:lpstr>12.녹색(예)</vt:lpstr>
      <vt:lpstr>13.녹색(본)</vt:lpstr>
      <vt:lpstr>14.주택</vt:lpstr>
      <vt:lpstr>15.제로(예)</vt:lpstr>
      <vt:lpstr>16.제로(본)</vt:lpstr>
      <vt:lpstr>17.BF(예)</vt:lpstr>
      <vt:lpstr>18.BF(본)</vt:lpstr>
      <vt:lpstr>19.CPTED(예)</vt:lpstr>
      <vt:lpstr>20.CPTED(본)</vt:lpstr>
      <vt:lpstr>21.지능형(예)</vt:lpstr>
      <vt:lpstr>22.지능형(본)</vt:lpstr>
      <vt:lpstr>엔지니어링 노임단가</vt:lpstr>
      <vt:lpstr>'01.EPI'!Print_Area</vt:lpstr>
      <vt:lpstr>'02.친주1'!Print_Area</vt:lpstr>
      <vt:lpstr>'03.친주2'!Print_Area</vt:lpstr>
      <vt:lpstr>'04.범죄'!Print_Area</vt:lpstr>
      <vt:lpstr>'05.저영향'!Print_Area</vt:lpstr>
      <vt:lpstr>'06.전과정(예)'!Print_Area</vt:lpstr>
      <vt:lpstr>'07.전과정(본)'!Print_Area</vt:lpstr>
      <vt:lpstr>'08.건강'!Print_Area</vt:lpstr>
      <vt:lpstr>'09.결로'!Print_Area</vt:lpstr>
      <vt:lpstr>'10.장수명'!Print_Area</vt:lpstr>
      <vt:lpstr>'11.교육'!Print_Area</vt:lpstr>
      <vt:lpstr>'12.녹색(예)'!Print_Area</vt:lpstr>
      <vt:lpstr>'13.녹색(본)'!Print_Area</vt:lpstr>
      <vt:lpstr>'14.주택'!Print_Area</vt:lpstr>
      <vt:lpstr>'15.제로(예)'!Print_Area</vt:lpstr>
      <vt:lpstr>'16.제로(본)'!Print_Area</vt:lpstr>
      <vt:lpstr>'17.BF(예)'!Print_Area</vt:lpstr>
      <vt:lpstr>'18.BF(본)'!Print_Area</vt:lpstr>
      <vt:lpstr>'19.CPTED(예)'!Print_Area</vt:lpstr>
      <vt:lpstr>'20.CPTED(본)'!Print_Area</vt:lpstr>
      <vt:lpstr>'21.지능형(예)'!Print_Area</vt:lpstr>
      <vt:lpstr>'22.지능형(본)'!Print_Area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Baek</dc:creator>
  <cp:lastModifiedBy>우 정애</cp:lastModifiedBy>
  <cp:revision>8</cp:revision>
  <cp:lastPrinted>2025-06-29T23:48:14Z</cp:lastPrinted>
  <dcterms:created xsi:type="dcterms:W3CDTF">2017-02-02T03:11:58Z</dcterms:created>
  <dcterms:modified xsi:type="dcterms:W3CDTF">2025-09-11T07:34:21Z</dcterms:modified>
  <cp:version>1200.0100.01</cp:version>
</cp:coreProperties>
</file>